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er\Desktop\"/>
    </mc:Choice>
  </mc:AlternateContent>
  <bookViews>
    <workbookView xWindow="0" yWindow="0" windowWidth="14460" windowHeight="12120" tabRatio="649" xr2:uid="{00000000-000D-0000-FFFF-FFFF00000000}"/>
  </bookViews>
  <sheets>
    <sheet name="Noorwegen" sheetId="17" r:id="rId1"/>
  </sheets>
  <calcPr calcId="171026"/>
  <fileRecoveryPr autoRecover="0"/>
</workbook>
</file>

<file path=xl/calcChain.xml><?xml version="1.0" encoding="utf-8"?>
<calcChain xmlns="http://schemas.openxmlformats.org/spreadsheetml/2006/main">
  <c r="G49" i="17" l="1"/>
  <c r="F49" i="17"/>
  <c r="E49" i="17"/>
  <c r="G42" i="17"/>
  <c r="F42" i="17"/>
  <c r="F43" i="17" s="1"/>
  <c r="F44" i="17" s="1"/>
  <c r="E37" i="17"/>
  <c r="D36" i="17"/>
  <c r="E34" i="17"/>
  <c r="E33" i="17"/>
  <c r="E32" i="17"/>
  <c r="E31" i="17"/>
  <c r="E30" i="17"/>
  <c r="E28" i="17"/>
  <c r="E27" i="17"/>
  <c r="D26" i="17"/>
  <c r="D23" i="17"/>
  <c r="D22" i="17"/>
  <c r="D21" i="17"/>
  <c r="D20" i="17"/>
  <c r="D19" i="17"/>
  <c r="D16" i="17"/>
  <c r="E15" i="17"/>
  <c r="E14" i="17"/>
  <c r="E11" i="17"/>
  <c r="D10" i="17"/>
  <c r="E9" i="17"/>
  <c r="E8" i="17"/>
  <c r="E7" i="17"/>
  <c r="F51" i="17" l="1"/>
  <c r="G51" i="17"/>
  <c r="E42" i="17"/>
  <c r="E43" i="17" s="1"/>
  <c r="E44" i="17" s="1"/>
  <c r="E51" i="17"/>
  <c r="D77" i="17"/>
  <c r="D78" i="17"/>
  <c r="G105" i="17"/>
  <c r="F105" i="17"/>
  <c r="E105" i="17"/>
  <c r="G98" i="17"/>
  <c r="F98" i="17"/>
  <c r="F99" i="17" s="1"/>
  <c r="F100" i="17" s="1"/>
  <c r="E90" i="17"/>
  <c r="E87" i="17"/>
  <c r="D69" i="17"/>
  <c r="D70" i="17"/>
  <c r="E94" i="17"/>
  <c r="E93" i="17"/>
  <c r="E89" i="17"/>
  <c r="E88" i="17"/>
  <c r="E84" i="17"/>
  <c r="E83" i="17"/>
  <c r="D82" i="17"/>
  <c r="D81" i="17"/>
  <c r="D76" i="17"/>
  <c r="D75" i="17"/>
  <c r="D74" i="17"/>
  <c r="D73" i="17"/>
  <c r="D72" i="17"/>
  <c r="D71" i="17"/>
  <c r="D42" i="17" l="1"/>
  <c r="D51" i="17" s="1"/>
  <c r="G107" i="17"/>
  <c r="F107" i="17"/>
  <c r="E60" i="17"/>
  <c r="E61" i="17"/>
  <c r="E64" i="17"/>
  <c r="E65" i="17"/>
  <c r="D66" i="17"/>
  <c r="E98" i="17" l="1"/>
  <c r="E107" i="17" l="1"/>
  <c r="D98" i="17"/>
  <c r="D107" i="17" s="1"/>
  <c r="E99" i="17"/>
  <c r="E100" i="17" s="1"/>
</calcChain>
</file>

<file path=xl/sharedStrings.xml><?xml version="1.0" encoding="utf-8"?>
<sst xmlns="http://schemas.openxmlformats.org/spreadsheetml/2006/main" count="156" uniqueCount="83">
  <si>
    <t>Cashewnoten</t>
  </si>
  <si>
    <t>Onderwerp</t>
  </si>
  <si>
    <t>Type</t>
  </si>
  <si>
    <t>Gewicht (g)</t>
  </si>
  <si>
    <t>Water</t>
  </si>
  <si>
    <t>Eten+drinken</t>
  </si>
  <si>
    <t>Aantal</t>
  </si>
  <si>
    <t>Totaal Eten+drinken</t>
  </si>
  <si>
    <t>Noodles</t>
  </si>
  <si>
    <t>Unox GoodNoodles Kip</t>
  </si>
  <si>
    <t>kCal (/100g)</t>
  </si>
  <si>
    <t>kCal (/pakje)</t>
  </si>
  <si>
    <t>Chocolade</t>
  </si>
  <si>
    <t>Ah Delicata Melk Hazelnoot</t>
  </si>
  <si>
    <t>Cruesli</t>
  </si>
  <si>
    <t>Melkpoeder</t>
  </si>
  <si>
    <t>AH Basic Cashews 100 g</t>
  </si>
  <si>
    <t>Cruesi Chocolade 150 g</t>
  </si>
  <si>
    <t>TwoCows Full Milk, 20 g (+135 ml water = 150 ml melk)</t>
  </si>
  <si>
    <t>Olie</t>
  </si>
  <si>
    <t>Overig</t>
  </si>
  <si>
    <t>Drinken</t>
  </si>
  <si>
    <t>Totaal Eten</t>
  </si>
  <si>
    <t>Totaal Drinken</t>
  </si>
  <si>
    <t>Zout</t>
  </si>
  <si>
    <t>Maismeel</t>
  </si>
  <si>
    <t>Thee</t>
  </si>
  <si>
    <t>Maaltijd</t>
  </si>
  <si>
    <t>Hardkeks</t>
  </si>
  <si>
    <t>Dextro</t>
  </si>
  <si>
    <t>Fruitkeks</t>
  </si>
  <si>
    <t>Elfenkoek</t>
  </si>
  <si>
    <t>4uurtje kaas</t>
  </si>
  <si>
    <t>Globetrotter MissPiggy Vlechten</t>
  </si>
  <si>
    <t>Adventurefood Gehaktstampot 2p</t>
  </si>
  <si>
    <t>Adventurefood Goulash 2p</t>
  </si>
  <si>
    <t>Globetrotter</t>
  </si>
  <si>
    <t>Worst</t>
  </si>
  <si>
    <t>Notenmix</t>
  </si>
  <si>
    <t>Mueslirepen</t>
  </si>
  <si>
    <t>Toetje</t>
  </si>
  <si>
    <t>Kruidvat druivensuiker</t>
  </si>
  <si>
    <t>Keukenzout</t>
  </si>
  <si>
    <t>AH notenmix met macadamia</t>
  </si>
  <si>
    <t>Chips</t>
  </si>
  <si>
    <t>Ah Bolognese ribbel</t>
  </si>
  <si>
    <t>Kruidvat Muslireep melkchocolade hazelnoot</t>
  </si>
  <si>
    <t>Stegeman Ambachtelijk droge worst naturel</t>
  </si>
  <si>
    <t>Ontbijt 4x</t>
  </si>
  <si>
    <t>Lunch 5x</t>
  </si>
  <si>
    <t>Avondeten 4x</t>
  </si>
  <si>
    <t>Tussendoor 5x</t>
  </si>
  <si>
    <t>Per persoon</t>
  </si>
  <si>
    <t>Per persoon per dag</t>
  </si>
  <si>
    <t>Totaal 2 personen</t>
  </si>
  <si>
    <t>kCal Totaal</t>
  </si>
  <si>
    <t>Per liter</t>
  </si>
  <si>
    <t>Bouillon</t>
  </si>
  <si>
    <t>Eipoeder</t>
  </si>
  <si>
    <t>Uiensoep</t>
  </si>
  <si>
    <t>Spekjes</t>
  </si>
  <si>
    <t>Blokjes voor 0,5 liter</t>
  </si>
  <si>
    <t>Theezakje</t>
  </si>
  <si>
    <t>Kloppudding 74 gram + Melkpoeder 65 gram</t>
  </si>
  <si>
    <t>Zonnebloemolie</t>
  </si>
  <si>
    <t>Ontbijt 8x</t>
  </si>
  <si>
    <t>Avondeten 8x</t>
  </si>
  <si>
    <t>Adventurefood Pasta ai Funghi 2p</t>
  </si>
  <si>
    <t>Adventurefood Pasta alle Noci 2p</t>
  </si>
  <si>
    <t>Adventurefood Pasta Bolognese 2p</t>
  </si>
  <si>
    <t>4uurtje fruit</t>
  </si>
  <si>
    <t>AH Basic Cashews 150 g</t>
  </si>
  <si>
    <t>Tussendoor avond 8x</t>
  </si>
  <si>
    <t>Tussendoor dag 8x</t>
  </si>
  <si>
    <t>Kloppudding 74 gram + Melkpoeder 65 gram 2p</t>
  </si>
  <si>
    <t>Globetrotter Mongoolse kip 2p</t>
  </si>
  <si>
    <t>Globetrotter Noorse Lapskaus 2p</t>
  </si>
  <si>
    <t>Lunch 8x</t>
  </si>
  <si>
    <t>Globetrotter Globe Missoe Tiramisu</t>
  </si>
  <si>
    <t>Globetrotter Moriaantje</t>
  </si>
  <si>
    <t>Noorwegen, 8 dagen</t>
  </si>
  <si>
    <t>Oostenrijk 4,5 dag</t>
  </si>
  <si>
    <t>Pan Voorgekookt wit maismeel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</si>
</sst>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7" xfId="0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1" xfId="0" applyNumberFormat="1" applyBorder="1"/>
    <xf numFmtId="1" fontId="2" fillId="0" borderId="1" xfId="0" applyNumberFormat="1" applyFont="1" applyBorder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1" fontId="2" fillId="0" borderId="0" xfId="0" applyNumberFormat="1" applyFont="1"/>
    <xf numFmtId="0" fontId="1" fillId="0" borderId="0" xfId="0" applyFont="1"/>
    <xf numFmtId="0" fontId="1" fillId="0" borderId="2" xfId="0" applyFont="1" applyBorder="1"/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1" fontId="0" fillId="0" borderId="8" xfId="0" applyNumberFormat="1" applyFill="1" applyBorder="1"/>
    <xf numFmtId="1" fontId="0" fillId="0" borderId="8" xfId="0" applyNumberFormat="1" applyBorder="1"/>
    <xf numFmtId="1" fontId="3" fillId="0" borderId="2" xfId="0" applyNumberFormat="1" applyFont="1" applyBorder="1"/>
    <xf numFmtId="1" fontId="3" fillId="0" borderId="3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36A67-B055-7741-B98F-E946917B54CA}">
  <dimension ref="B2:G107"/>
  <sheetViews>
    <sheetView tabSelected="1" zoomScaleNormal="100" workbookViewId="0">
      <selection activeCell="L21" sqref="L21"/>
    </sheetView>
  </sheetViews>
  <sheetFormatPr defaultRowHeight="15" x14ac:dyDescent="0.25"/>
  <cols>
    <col min="2" max="2" width="19.85546875" bestFit="1" customWidth="1"/>
    <col min="3" max="3" width="69.7109375" customWidth="1"/>
    <col min="4" max="4" width="11.42578125" bestFit="1" customWidth="1"/>
    <col min="5" max="5" width="12.28515625" bestFit="1" customWidth="1"/>
    <col min="6" max="6" width="11.28515625" bestFit="1" customWidth="1"/>
    <col min="7" max="7" width="8.85546875" customWidth="1"/>
  </cols>
  <sheetData>
    <row r="2" spans="2:7" x14ac:dyDescent="0.25">
      <c r="B2" s="1"/>
      <c r="C2" s="1" t="s">
        <v>81</v>
      </c>
    </row>
    <row r="3" spans="2:7" ht="15.75" thickBot="1" x14ac:dyDescent="0.3"/>
    <row r="4" spans="2:7" ht="15.75" thickBot="1" x14ac:dyDescent="0.3">
      <c r="B4" s="26" t="s">
        <v>5</v>
      </c>
      <c r="C4" s="27"/>
      <c r="D4" s="27"/>
      <c r="E4" s="27"/>
      <c r="F4" s="27"/>
      <c r="G4" s="28"/>
    </row>
    <row r="5" spans="2:7" ht="15.75" thickBot="1" x14ac:dyDescent="0.3">
      <c r="B5" s="2" t="s">
        <v>1</v>
      </c>
      <c r="C5" s="2" t="s">
        <v>2</v>
      </c>
      <c r="D5" s="2" t="s">
        <v>10</v>
      </c>
      <c r="E5" s="2" t="s">
        <v>11</v>
      </c>
      <c r="F5" s="2" t="s">
        <v>3</v>
      </c>
      <c r="G5" s="2" t="s">
        <v>6</v>
      </c>
    </row>
    <row r="6" spans="2:7" x14ac:dyDescent="0.25">
      <c r="B6" s="15" t="s">
        <v>48</v>
      </c>
      <c r="C6" s="6"/>
      <c r="D6" s="7"/>
      <c r="E6" s="7"/>
      <c r="F6" s="7"/>
      <c r="G6" s="7"/>
    </row>
    <row r="7" spans="2:7" x14ac:dyDescent="0.25">
      <c r="B7" s="3" t="s">
        <v>14</v>
      </c>
      <c r="C7" s="3" t="s">
        <v>17</v>
      </c>
      <c r="D7" s="8">
        <v>475</v>
      </c>
      <c r="E7" s="8">
        <f>(D7/100)*F7</f>
        <v>712.5</v>
      </c>
      <c r="F7" s="8">
        <v>150</v>
      </c>
      <c r="G7" s="8">
        <v>6</v>
      </c>
    </row>
    <row r="8" spans="2:7" x14ac:dyDescent="0.25">
      <c r="B8" s="3" t="s">
        <v>15</v>
      </c>
      <c r="C8" s="3" t="s">
        <v>18</v>
      </c>
      <c r="D8" s="8">
        <v>503</v>
      </c>
      <c r="E8" s="8">
        <f>(D8/100)*F8</f>
        <v>100.60000000000001</v>
      </c>
      <c r="F8" s="8">
        <v>20</v>
      </c>
      <c r="G8" s="8">
        <v>6</v>
      </c>
    </row>
    <row r="9" spans="2:7" x14ac:dyDescent="0.25">
      <c r="B9" s="21" t="s">
        <v>58</v>
      </c>
      <c r="C9" s="4" t="s">
        <v>36</v>
      </c>
      <c r="D9" s="9">
        <v>578</v>
      </c>
      <c r="E9" s="8">
        <f>(D9/100)*F9</f>
        <v>578</v>
      </c>
      <c r="F9" s="9">
        <v>100</v>
      </c>
      <c r="G9" s="9">
        <v>1</v>
      </c>
    </row>
    <row r="10" spans="2:7" x14ac:dyDescent="0.25">
      <c r="B10" s="21" t="s">
        <v>60</v>
      </c>
      <c r="C10" s="4" t="s">
        <v>36</v>
      </c>
      <c r="D10" s="8">
        <f>(E10/F10)*100</f>
        <v>496</v>
      </c>
      <c r="E10" s="8">
        <v>248</v>
      </c>
      <c r="F10" s="9">
        <v>50</v>
      </c>
      <c r="G10" s="8">
        <v>1</v>
      </c>
    </row>
    <row r="11" spans="2:7" x14ac:dyDescent="0.25">
      <c r="B11" s="20" t="s">
        <v>25</v>
      </c>
      <c r="C11" s="3" t="s">
        <v>82</v>
      </c>
      <c r="D11" s="8">
        <v>366</v>
      </c>
      <c r="E11" s="8">
        <f>(D11/100)*F11</f>
        <v>549</v>
      </c>
      <c r="F11" s="9">
        <v>150</v>
      </c>
      <c r="G11" s="8">
        <v>1</v>
      </c>
    </row>
    <row r="12" spans="2:7" x14ac:dyDescent="0.25">
      <c r="B12" s="21"/>
      <c r="C12" s="4"/>
      <c r="D12" s="9"/>
      <c r="E12" s="8"/>
      <c r="F12" s="9"/>
      <c r="G12" s="9"/>
    </row>
    <row r="13" spans="2:7" x14ac:dyDescent="0.25">
      <c r="B13" s="14" t="s">
        <v>49</v>
      </c>
      <c r="C13" s="4"/>
      <c r="D13" s="9"/>
      <c r="E13" s="8"/>
      <c r="F13" s="9"/>
      <c r="G13" s="9"/>
    </row>
    <row r="14" spans="2:7" x14ac:dyDescent="0.25">
      <c r="B14" s="4" t="s">
        <v>28</v>
      </c>
      <c r="C14" s="4" t="s">
        <v>36</v>
      </c>
      <c r="D14" s="9">
        <v>452</v>
      </c>
      <c r="E14" s="8">
        <f>(D14/100)*F14</f>
        <v>379.67999999999995</v>
      </c>
      <c r="F14" s="9">
        <v>84</v>
      </c>
      <c r="G14" s="9">
        <v>6</v>
      </c>
    </row>
    <row r="15" spans="2:7" x14ac:dyDescent="0.25">
      <c r="B15" s="3" t="s">
        <v>30</v>
      </c>
      <c r="C15" s="4" t="s">
        <v>36</v>
      </c>
      <c r="D15" s="8">
        <v>452</v>
      </c>
      <c r="E15" s="8">
        <f>(D15/100)*F15</f>
        <v>429.4</v>
      </c>
      <c r="F15" s="9">
        <v>95</v>
      </c>
      <c r="G15" s="8">
        <v>3</v>
      </c>
    </row>
    <row r="16" spans="2:7" x14ac:dyDescent="0.25">
      <c r="B16" s="3" t="s">
        <v>8</v>
      </c>
      <c r="C16" s="3" t="s">
        <v>9</v>
      </c>
      <c r="D16" s="8">
        <f>(E16/F16)*100</f>
        <v>554.28571428571422</v>
      </c>
      <c r="E16" s="8">
        <v>388</v>
      </c>
      <c r="F16" s="8">
        <v>70</v>
      </c>
      <c r="G16" s="8">
        <v>6</v>
      </c>
    </row>
    <row r="17" spans="2:7" x14ac:dyDescent="0.25">
      <c r="B17" s="3"/>
      <c r="C17" s="4"/>
      <c r="D17" s="8"/>
      <c r="E17" s="8"/>
      <c r="F17" s="9"/>
      <c r="G17" s="8"/>
    </row>
    <row r="18" spans="2:7" x14ac:dyDescent="0.25">
      <c r="B18" s="14" t="s">
        <v>50</v>
      </c>
      <c r="C18" s="4"/>
      <c r="D18" s="9"/>
      <c r="E18" s="9"/>
      <c r="F18" s="9"/>
      <c r="G18" s="9"/>
    </row>
    <row r="19" spans="2:7" x14ac:dyDescent="0.25">
      <c r="B19" s="3" t="s">
        <v>27</v>
      </c>
      <c r="C19" s="4" t="s">
        <v>33</v>
      </c>
      <c r="D19" s="8">
        <f>(E19/F19)*100</f>
        <v>399.52606635071089</v>
      </c>
      <c r="E19" s="8">
        <v>1686</v>
      </c>
      <c r="F19" s="9">
        <v>422</v>
      </c>
      <c r="G19" s="9">
        <v>1</v>
      </c>
    </row>
    <row r="20" spans="2:7" x14ac:dyDescent="0.25">
      <c r="B20" s="3" t="s">
        <v>27</v>
      </c>
      <c r="C20" s="3" t="s">
        <v>35</v>
      </c>
      <c r="D20" s="8">
        <f>(E20/F20)*100</f>
        <v>452.83018867924528</v>
      </c>
      <c r="E20" s="8">
        <v>1200</v>
      </c>
      <c r="F20" s="9">
        <v>265</v>
      </c>
      <c r="G20" s="8">
        <v>1</v>
      </c>
    </row>
    <row r="21" spans="2:7" x14ac:dyDescent="0.25">
      <c r="B21" s="3" t="s">
        <v>27</v>
      </c>
      <c r="C21" s="3" t="s">
        <v>34</v>
      </c>
      <c r="D21" s="8">
        <f>(E21/F21)*100</f>
        <v>451.1278195488722</v>
      </c>
      <c r="E21" s="8">
        <v>1200</v>
      </c>
      <c r="F21" s="8">
        <v>266</v>
      </c>
      <c r="G21" s="8">
        <v>1</v>
      </c>
    </row>
    <row r="22" spans="2:7" x14ac:dyDescent="0.25">
      <c r="B22" s="3" t="s">
        <v>27</v>
      </c>
      <c r="C22" s="3" t="s">
        <v>35</v>
      </c>
      <c r="D22" s="8">
        <f>(E22/F22)*100</f>
        <v>418.11846689895475</v>
      </c>
      <c r="E22" s="8">
        <v>1200</v>
      </c>
      <c r="F22" s="8">
        <v>287</v>
      </c>
      <c r="G22" s="8">
        <v>1</v>
      </c>
    </row>
    <row r="23" spans="2:7" x14ac:dyDescent="0.25">
      <c r="B23" s="20" t="s">
        <v>40</v>
      </c>
      <c r="C23" s="3" t="s">
        <v>63</v>
      </c>
      <c r="D23" s="8">
        <f>(E23/F23)*100</f>
        <v>513.57142857142867</v>
      </c>
      <c r="E23" s="8">
        <v>719</v>
      </c>
      <c r="F23" s="9">
        <v>140</v>
      </c>
      <c r="G23" s="8">
        <v>1</v>
      </c>
    </row>
    <row r="24" spans="2:7" x14ac:dyDescent="0.25">
      <c r="B24" s="3"/>
      <c r="C24" s="3"/>
      <c r="D24" s="8"/>
      <c r="E24" s="8"/>
      <c r="F24" s="9"/>
      <c r="G24" s="8"/>
    </row>
    <row r="25" spans="2:7" x14ac:dyDescent="0.25">
      <c r="B25" s="13" t="s">
        <v>51</v>
      </c>
      <c r="C25" s="3"/>
      <c r="D25" s="8"/>
      <c r="E25" s="8"/>
      <c r="F25" s="9"/>
      <c r="G25" s="8"/>
    </row>
    <row r="26" spans="2:7" x14ac:dyDescent="0.25">
      <c r="B26" s="3" t="s">
        <v>32</v>
      </c>
      <c r="C26" s="4" t="s">
        <v>36</v>
      </c>
      <c r="D26" s="8">
        <f>(E26/F26)*100</f>
        <v>450</v>
      </c>
      <c r="E26" s="8">
        <v>225</v>
      </c>
      <c r="F26" s="8">
        <v>50</v>
      </c>
      <c r="G26" s="8">
        <v>4</v>
      </c>
    </row>
    <row r="27" spans="2:7" s="19" customFormat="1" x14ac:dyDescent="0.25">
      <c r="B27" s="3" t="s">
        <v>31</v>
      </c>
      <c r="C27" s="4" t="s">
        <v>36</v>
      </c>
      <c r="D27" s="8">
        <v>514</v>
      </c>
      <c r="E27" s="8">
        <f>(D27/100)*F27</f>
        <v>128.5</v>
      </c>
      <c r="F27" s="8">
        <v>25</v>
      </c>
      <c r="G27" s="8">
        <v>6</v>
      </c>
    </row>
    <row r="28" spans="2:7" s="19" customFormat="1" x14ac:dyDescent="0.25">
      <c r="B28" s="3" t="s">
        <v>39</v>
      </c>
      <c r="C28" s="3" t="s">
        <v>46</v>
      </c>
      <c r="D28" s="8">
        <v>483</v>
      </c>
      <c r="E28" s="8">
        <f>(D28/100)*F28</f>
        <v>120.75</v>
      </c>
      <c r="F28" s="8">
        <v>25</v>
      </c>
      <c r="G28" s="8">
        <v>6</v>
      </c>
    </row>
    <row r="29" spans="2:7" s="12" customFormat="1" x14ac:dyDescent="0.25">
      <c r="B29" s="3" t="s">
        <v>0</v>
      </c>
      <c r="C29" s="3" t="s">
        <v>16</v>
      </c>
      <c r="D29" s="8">
        <v>615</v>
      </c>
      <c r="E29" s="8">
        <v>615</v>
      </c>
      <c r="F29" s="8">
        <v>150</v>
      </c>
      <c r="G29" s="8">
        <v>1</v>
      </c>
    </row>
    <row r="30" spans="2:7" s="12" customFormat="1" x14ac:dyDescent="0.25">
      <c r="B30" s="3" t="s">
        <v>38</v>
      </c>
      <c r="C30" s="3" t="s">
        <v>43</v>
      </c>
      <c r="D30" s="8">
        <v>690</v>
      </c>
      <c r="E30" s="8">
        <f>(D30/100)*F30</f>
        <v>1035</v>
      </c>
      <c r="F30" s="9">
        <v>150</v>
      </c>
      <c r="G30" s="8">
        <v>1</v>
      </c>
    </row>
    <row r="31" spans="2:7" x14ac:dyDescent="0.25">
      <c r="B31" s="3" t="s">
        <v>44</v>
      </c>
      <c r="C31" s="3" t="s">
        <v>45</v>
      </c>
      <c r="D31" s="8">
        <v>545</v>
      </c>
      <c r="E31" s="8">
        <f>(D31/100)*F31</f>
        <v>1090</v>
      </c>
      <c r="F31" s="9">
        <v>200</v>
      </c>
      <c r="G31" s="8">
        <v>1</v>
      </c>
    </row>
    <row r="32" spans="2:7" x14ac:dyDescent="0.25">
      <c r="B32" s="3" t="s">
        <v>37</v>
      </c>
      <c r="C32" s="3" t="s">
        <v>47</v>
      </c>
      <c r="D32" s="8">
        <v>430</v>
      </c>
      <c r="E32" s="8">
        <f>(D32/100)*F32</f>
        <v>559</v>
      </c>
      <c r="F32" s="9">
        <v>130</v>
      </c>
      <c r="G32" s="8">
        <v>1</v>
      </c>
    </row>
    <row r="33" spans="2:7" x14ac:dyDescent="0.25">
      <c r="B33" s="20" t="s">
        <v>29</v>
      </c>
      <c r="C33" s="3" t="s">
        <v>41</v>
      </c>
      <c r="D33" s="8">
        <v>368</v>
      </c>
      <c r="E33" s="8">
        <f>(D33/100)*F33</f>
        <v>176.64000000000001</v>
      </c>
      <c r="F33" s="9">
        <v>48</v>
      </c>
      <c r="G33" s="8">
        <v>1</v>
      </c>
    </row>
    <row r="34" spans="2:7" x14ac:dyDescent="0.25">
      <c r="B34" s="20" t="s">
        <v>19</v>
      </c>
      <c r="C34" s="3" t="s">
        <v>64</v>
      </c>
      <c r="D34" s="8">
        <v>830</v>
      </c>
      <c r="E34" s="8">
        <f>(D34/100)*F34</f>
        <v>149.4</v>
      </c>
      <c r="F34" s="9">
        <v>18</v>
      </c>
      <c r="G34" s="8">
        <v>1</v>
      </c>
    </row>
    <row r="35" spans="2:7" x14ac:dyDescent="0.25">
      <c r="B35" s="3" t="s">
        <v>24</v>
      </c>
      <c r="C35" s="3" t="s">
        <v>42</v>
      </c>
      <c r="D35" s="8">
        <v>0</v>
      </c>
      <c r="E35" s="8">
        <v>0</v>
      </c>
      <c r="F35" s="9">
        <v>20</v>
      </c>
      <c r="G35" s="8">
        <v>0</v>
      </c>
    </row>
    <row r="36" spans="2:7" x14ac:dyDescent="0.25">
      <c r="B36" s="20" t="s">
        <v>59</v>
      </c>
      <c r="C36" s="3" t="s">
        <v>36</v>
      </c>
      <c r="D36" s="8">
        <f>(E36/F36)*100</f>
        <v>492.5</v>
      </c>
      <c r="E36" s="8">
        <v>197</v>
      </c>
      <c r="F36" s="9">
        <v>40</v>
      </c>
      <c r="G36" s="8">
        <v>1</v>
      </c>
    </row>
    <row r="37" spans="2:7" x14ac:dyDescent="0.25">
      <c r="B37" s="20" t="s">
        <v>57</v>
      </c>
      <c r="C37" s="3" t="s">
        <v>61</v>
      </c>
      <c r="D37" s="8">
        <v>205</v>
      </c>
      <c r="E37" s="8">
        <f>(D37/100)*F37</f>
        <v>20.5</v>
      </c>
      <c r="F37" s="9">
        <v>10</v>
      </c>
      <c r="G37" s="8">
        <v>3</v>
      </c>
    </row>
    <row r="38" spans="2:7" x14ac:dyDescent="0.25">
      <c r="B38" s="20" t="s">
        <v>26</v>
      </c>
      <c r="C38" s="3" t="s">
        <v>62</v>
      </c>
      <c r="D38" s="8">
        <v>0</v>
      </c>
      <c r="E38" s="8">
        <v>0</v>
      </c>
      <c r="F38" s="9">
        <v>2.5</v>
      </c>
      <c r="G38" s="8">
        <v>4</v>
      </c>
    </row>
    <row r="39" spans="2:7" x14ac:dyDescent="0.25">
      <c r="B39" s="18"/>
      <c r="C39" s="3"/>
      <c r="D39" s="8"/>
      <c r="E39" s="8"/>
      <c r="F39" s="9"/>
      <c r="G39" s="8"/>
    </row>
    <row r="40" spans="2:7" ht="15.75" thickBot="1" x14ac:dyDescent="0.3">
      <c r="B40" s="3"/>
      <c r="C40" s="3"/>
      <c r="D40" s="8"/>
      <c r="E40" s="8"/>
      <c r="F40" s="8"/>
      <c r="G40" s="8"/>
    </row>
    <row r="41" spans="2:7" ht="15.75" thickBot="1" x14ac:dyDescent="0.3">
      <c r="B41" s="2" t="s">
        <v>22</v>
      </c>
      <c r="C41" s="2"/>
      <c r="D41" s="2" t="s">
        <v>10</v>
      </c>
      <c r="E41" s="2" t="s">
        <v>55</v>
      </c>
      <c r="F41" s="2" t="s">
        <v>3</v>
      </c>
      <c r="G41" s="2" t="s">
        <v>6</v>
      </c>
    </row>
    <row r="42" spans="2:7" ht="15.75" thickBot="1" x14ac:dyDescent="0.3">
      <c r="B42" s="2"/>
      <c r="C42" s="5" t="s">
        <v>54</v>
      </c>
      <c r="D42" s="11">
        <f>E42/(F42/100)</f>
        <v>471.20385728061717</v>
      </c>
      <c r="E42" s="11">
        <f>SUMPRODUCT(E7:E39,G7:G39)</f>
        <v>24431.920000000002</v>
      </c>
      <c r="F42" s="2">
        <f>SUMPRODUCT(F7:F39,G7:G39)</f>
        <v>5185</v>
      </c>
      <c r="G42" s="10">
        <f>SUM(G7:G39)</f>
        <v>65</v>
      </c>
    </row>
    <row r="43" spans="2:7" ht="15.75" thickBot="1" x14ac:dyDescent="0.3">
      <c r="B43" s="2"/>
      <c r="C43" s="5" t="s">
        <v>52</v>
      </c>
      <c r="D43" s="11"/>
      <c r="E43" s="11">
        <f>E42/2</f>
        <v>12215.960000000001</v>
      </c>
      <c r="F43" s="11">
        <f>F42/2</f>
        <v>2592.5</v>
      </c>
      <c r="G43" s="10"/>
    </row>
    <row r="44" spans="2:7" ht="15.75" thickBot="1" x14ac:dyDescent="0.3">
      <c r="B44" s="2"/>
      <c r="C44" s="5" t="s">
        <v>53</v>
      </c>
      <c r="D44" s="11"/>
      <c r="E44" s="11">
        <f>E43/4.5</f>
        <v>2714.6577777777779</v>
      </c>
      <c r="F44" s="11">
        <f>F43/4.5</f>
        <v>576.11111111111109</v>
      </c>
      <c r="G44" s="10"/>
    </row>
    <row r="45" spans="2:7" x14ac:dyDescent="0.25">
      <c r="B45" s="3"/>
      <c r="C45" s="3"/>
      <c r="D45" s="8"/>
      <c r="E45" s="8"/>
      <c r="F45" s="8"/>
      <c r="G45" s="8"/>
    </row>
    <row r="46" spans="2:7" x14ac:dyDescent="0.25">
      <c r="B46" s="13" t="s">
        <v>21</v>
      </c>
      <c r="C46" s="3"/>
      <c r="D46" s="8"/>
      <c r="E46" s="8"/>
      <c r="F46" s="8"/>
      <c r="G46" s="8"/>
    </row>
    <row r="47" spans="2:7" x14ac:dyDescent="0.25">
      <c r="B47" s="6" t="s">
        <v>4</v>
      </c>
      <c r="C47" s="6" t="s">
        <v>56</v>
      </c>
      <c r="D47" s="7">
        <v>0</v>
      </c>
      <c r="E47" s="7">
        <v>0</v>
      </c>
      <c r="F47" s="7">
        <v>1000</v>
      </c>
      <c r="G47" s="7">
        <v>2</v>
      </c>
    </row>
    <row r="48" spans="2:7" ht="15.75" thickBot="1" x14ac:dyDescent="0.3">
      <c r="B48" s="3"/>
      <c r="C48" s="3"/>
      <c r="D48" s="8"/>
      <c r="E48" s="8"/>
      <c r="F48" s="8"/>
      <c r="G48" s="8"/>
    </row>
    <row r="49" spans="2:7" ht="15.75" thickBot="1" x14ac:dyDescent="0.3">
      <c r="B49" s="2" t="s">
        <v>23</v>
      </c>
      <c r="C49" s="5"/>
      <c r="D49" s="11">
        <v>1</v>
      </c>
      <c r="E49" s="11">
        <f>SUMPRODUCT(E47:E48,G47:G48)</f>
        <v>0</v>
      </c>
      <c r="F49" s="2">
        <f>SUMPRODUCT(F47:F48,G47:G48)</f>
        <v>2000</v>
      </c>
      <c r="G49" s="10">
        <f>SUM(G45:G48)</f>
        <v>2</v>
      </c>
    </row>
    <row r="50" spans="2:7" ht="15.75" thickBot="1" x14ac:dyDescent="0.3">
      <c r="B50" s="4"/>
      <c r="C50" s="4"/>
      <c r="D50" s="9"/>
      <c r="E50" s="9"/>
      <c r="F50" s="9"/>
      <c r="G50" s="9"/>
    </row>
    <row r="51" spans="2:7" ht="15.75" thickBot="1" x14ac:dyDescent="0.3">
      <c r="B51" s="2" t="s">
        <v>7</v>
      </c>
      <c r="C51" s="5"/>
      <c r="D51" s="11">
        <f>D42</f>
        <v>471.20385728061717</v>
      </c>
      <c r="E51" s="11">
        <f>E42+E49</f>
        <v>24431.920000000002</v>
      </c>
      <c r="F51" s="11">
        <f>F49+F42</f>
        <v>7185</v>
      </c>
      <c r="G51" s="10">
        <f>SUM(G49,G42)</f>
        <v>67</v>
      </c>
    </row>
    <row r="54" spans="2:7" x14ac:dyDescent="0.25">
      <c r="C54" s="1"/>
      <c r="D54" s="16"/>
      <c r="E54" s="16"/>
    </row>
    <row r="55" spans="2:7" x14ac:dyDescent="0.25">
      <c r="C55" s="1" t="s">
        <v>80</v>
      </c>
      <c r="D55" s="16"/>
      <c r="E55" s="16"/>
    </row>
    <row r="56" spans="2:7" ht="15.75" thickBot="1" x14ac:dyDescent="0.3"/>
    <row r="57" spans="2:7" ht="15.75" thickBot="1" x14ac:dyDescent="0.3">
      <c r="B57" s="26" t="s">
        <v>5</v>
      </c>
      <c r="C57" s="27"/>
      <c r="D57" s="27"/>
      <c r="E57" s="27"/>
      <c r="F57" s="27"/>
      <c r="G57" s="28"/>
    </row>
    <row r="58" spans="2:7" ht="15.75" thickBot="1" x14ac:dyDescent="0.3">
      <c r="B58" s="2" t="s">
        <v>1</v>
      </c>
      <c r="C58" s="2" t="s">
        <v>2</v>
      </c>
      <c r="D58" s="2" t="s">
        <v>10</v>
      </c>
      <c r="E58" s="2" t="s">
        <v>11</v>
      </c>
      <c r="F58" s="2" t="s">
        <v>3</v>
      </c>
      <c r="G58" s="2" t="s">
        <v>6</v>
      </c>
    </row>
    <row r="59" spans="2:7" x14ac:dyDescent="0.25">
      <c r="B59" s="15" t="s">
        <v>65</v>
      </c>
      <c r="C59" s="6"/>
      <c r="D59" s="7"/>
      <c r="E59" s="7"/>
      <c r="F59" s="7"/>
      <c r="G59" s="7"/>
    </row>
    <row r="60" spans="2:7" x14ac:dyDescent="0.25">
      <c r="B60" s="3" t="s">
        <v>14</v>
      </c>
      <c r="C60" s="3" t="s">
        <v>17</v>
      </c>
      <c r="D60" s="8">
        <v>475</v>
      </c>
      <c r="E60" s="8">
        <f>(D60/100)*F60</f>
        <v>712.5</v>
      </c>
      <c r="F60" s="8">
        <v>150</v>
      </c>
      <c r="G60" s="8">
        <v>16</v>
      </c>
    </row>
    <row r="61" spans="2:7" x14ac:dyDescent="0.25">
      <c r="B61" s="3" t="s">
        <v>15</v>
      </c>
      <c r="C61" s="3" t="s">
        <v>18</v>
      </c>
      <c r="D61" s="24">
        <v>503</v>
      </c>
      <c r="E61" s="24">
        <f>(D61/100)*F61</f>
        <v>100.60000000000001</v>
      </c>
      <c r="F61" s="24">
        <v>20</v>
      </c>
      <c r="G61" s="24">
        <v>16</v>
      </c>
    </row>
    <row r="62" spans="2:7" x14ac:dyDescent="0.25">
      <c r="B62" s="21"/>
      <c r="C62" s="4"/>
      <c r="D62" s="25"/>
      <c r="E62" s="24"/>
      <c r="F62" s="25"/>
      <c r="G62" s="25"/>
    </row>
    <row r="63" spans="2:7" x14ac:dyDescent="0.25">
      <c r="B63" s="14" t="s">
        <v>77</v>
      </c>
      <c r="C63" s="4"/>
      <c r="D63" s="25"/>
      <c r="E63" s="24"/>
      <c r="F63" s="25"/>
      <c r="G63" s="25"/>
    </row>
    <row r="64" spans="2:7" x14ac:dyDescent="0.25">
      <c r="B64" s="4" t="s">
        <v>28</v>
      </c>
      <c r="C64" s="4" t="s">
        <v>36</v>
      </c>
      <c r="D64" s="25">
        <v>452</v>
      </c>
      <c r="E64" s="24">
        <f>(D64/100)*F64</f>
        <v>379.67999999999995</v>
      </c>
      <c r="F64" s="25">
        <v>84</v>
      </c>
      <c r="G64" s="25">
        <v>10</v>
      </c>
    </row>
    <row r="65" spans="2:7" x14ac:dyDescent="0.25">
      <c r="B65" s="3" t="s">
        <v>30</v>
      </c>
      <c r="C65" s="4" t="s">
        <v>36</v>
      </c>
      <c r="D65" s="24">
        <v>452</v>
      </c>
      <c r="E65" s="24">
        <f>(D65/100)*F65</f>
        <v>429.4</v>
      </c>
      <c r="F65" s="25">
        <v>95</v>
      </c>
      <c r="G65" s="24">
        <v>5</v>
      </c>
    </row>
    <row r="66" spans="2:7" s="17" customFormat="1" x14ac:dyDescent="0.25">
      <c r="B66" s="20" t="s">
        <v>8</v>
      </c>
      <c r="C66" s="20" t="s">
        <v>9</v>
      </c>
      <c r="D66" s="24">
        <f>(E66/F66)*100</f>
        <v>554.28571428571422</v>
      </c>
      <c r="E66" s="24">
        <v>388</v>
      </c>
      <c r="F66" s="24">
        <v>70</v>
      </c>
      <c r="G66" s="24">
        <v>6</v>
      </c>
    </row>
    <row r="67" spans="2:7" x14ac:dyDescent="0.25">
      <c r="B67" s="3"/>
      <c r="C67" s="4"/>
      <c r="D67" s="24"/>
      <c r="E67" s="24"/>
      <c r="F67" s="25"/>
      <c r="G67" s="24"/>
    </row>
    <row r="68" spans="2:7" x14ac:dyDescent="0.25">
      <c r="B68" s="14" t="s">
        <v>66</v>
      </c>
      <c r="C68" s="4"/>
      <c r="D68" s="25"/>
      <c r="E68" s="25"/>
      <c r="F68" s="25"/>
      <c r="G68" s="25"/>
    </row>
    <row r="69" spans="2:7" x14ac:dyDescent="0.25">
      <c r="B69" s="3" t="s">
        <v>27</v>
      </c>
      <c r="C69" s="4" t="s">
        <v>75</v>
      </c>
      <c r="D69" s="24">
        <f>(E69/F69)*100</f>
        <v>389.62765957446811</v>
      </c>
      <c r="E69" s="24">
        <v>1465</v>
      </c>
      <c r="F69" s="25">
        <v>376</v>
      </c>
      <c r="G69" s="25">
        <v>1</v>
      </c>
    </row>
    <row r="70" spans="2:7" x14ac:dyDescent="0.25">
      <c r="B70" s="3" t="s">
        <v>27</v>
      </c>
      <c r="C70" s="4" t="s">
        <v>76</v>
      </c>
      <c r="D70" s="24">
        <f>(E70/F70)*100</f>
        <v>410.87613293051362</v>
      </c>
      <c r="E70" s="24">
        <v>1360</v>
      </c>
      <c r="F70" s="25">
        <v>331</v>
      </c>
      <c r="G70" s="25">
        <v>1</v>
      </c>
    </row>
    <row r="71" spans="2:7" x14ac:dyDescent="0.25">
      <c r="B71" s="3" t="s">
        <v>27</v>
      </c>
      <c r="C71" s="3" t="s">
        <v>35</v>
      </c>
      <c r="D71" s="24">
        <f t="shared" ref="D71:D77" si="0">(E71/F71)*100</f>
        <v>452.83018867924528</v>
      </c>
      <c r="E71" s="24">
        <v>1200</v>
      </c>
      <c r="F71" s="25">
        <v>265</v>
      </c>
      <c r="G71" s="24">
        <v>1</v>
      </c>
    </row>
    <row r="72" spans="2:7" x14ac:dyDescent="0.25">
      <c r="B72" s="3" t="s">
        <v>27</v>
      </c>
      <c r="C72" s="3" t="s">
        <v>34</v>
      </c>
      <c r="D72" s="24">
        <f t="shared" si="0"/>
        <v>451.1278195488722</v>
      </c>
      <c r="E72" s="24">
        <v>1200</v>
      </c>
      <c r="F72" s="24">
        <v>266</v>
      </c>
      <c r="G72" s="24">
        <v>2</v>
      </c>
    </row>
    <row r="73" spans="2:7" x14ac:dyDescent="0.25">
      <c r="B73" s="3" t="s">
        <v>27</v>
      </c>
      <c r="C73" s="3" t="s">
        <v>67</v>
      </c>
      <c r="D73" s="24">
        <f t="shared" si="0"/>
        <v>418.11846689895475</v>
      </c>
      <c r="E73" s="24">
        <v>1200</v>
      </c>
      <c r="F73" s="24">
        <v>287</v>
      </c>
      <c r="G73" s="24">
        <v>1</v>
      </c>
    </row>
    <row r="74" spans="2:7" x14ac:dyDescent="0.25">
      <c r="B74" s="3" t="s">
        <v>27</v>
      </c>
      <c r="C74" s="3" t="s">
        <v>68</v>
      </c>
      <c r="D74" s="24">
        <f t="shared" si="0"/>
        <v>419.58041958041957</v>
      </c>
      <c r="E74" s="24">
        <v>1200</v>
      </c>
      <c r="F74" s="24">
        <v>286</v>
      </c>
      <c r="G74" s="24">
        <v>1</v>
      </c>
    </row>
    <row r="75" spans="2:7" x14ac:dyDescent="0.25">
      <c r="B75" s="3" t="s">
        <v>27</v>
      </c>
      <c r="C75" s="3" t="s">
        <v>69</v>
      </c>
      <c r="D75" s="24">
        <f t="shared" si="0"/>
        <v>393.44262295081967</v>
      </c>
      <c r="E75" s="24">
        <v>1200</v>
      </c>
      <c r="F75" s="24">
        <v>305</v>
      </c>
      <c r="G75" s="24">
        <v>1</v>
      </c>
    </row>
    <row r="76" spans="2:7" s="17" customFormat="1" x14ac:dyDescent="0.25">
      <c r="B76" s="20" t="s">
        <v>40</v>
      </c>
      <c r="C76" s="20" t="s">
        <v>74</v>
      </c>
      <c r="D76" s="24">
        <f t="shared" si="0"/>
        <v>514.28571428571433</v>
      </c>
      <c r="E76" s="24">
        <v>360</v>
      </c>
      <c r="F76" s="25">
        <v>70</v>
      </c>
      <c r="G76" s="24">
        <v>2</v>
      </c>
    </row>
    <row r="77" spans="2:7" s="17" customFormat="1" x14ac:dyDescent="0.25">
      <c r="B77" s="20" t="s">
        <v>40</v>
      </c>
      <c r="C77" s="20" t="s">
        <v>78</v>
      </c>
      <c r="D77" s="24">
        <f t="shared" si="0"/>
        <v>455.71428571428567</v>
      </c>
      <c r="E77" s="24">
        <v>319</v>
      </c>
      <c r="F77" s="25">
        <v>70</v>
      </c>
      <c r="G77" s="24">
        <v>1</v>
      </c>
    </row>
    <row r="78" spans="2:7" s="17" customFormat="1" x14ac:dyDescent="0.25">
      <c r="B78" s="20" t="s">
        <v>40</v>
      </c>
      <c r="C78" s="20" t="s">
        <v>79</v>
      </c>
      <c r="D78" s="24">
        <f t="shared" ref="D78" si="1">(E78/F78)*100</f>
        <v>418.09523809523813</v>
      </c>
      <c r="E78" s="24">
        <v>439</v>
      </c>
      <c r="F78" s="25">
        <v>105</v>
      </c>
      <c r="G78" s="24">
        <v>1</v>
      </c>
    </row>
    <row r="79" spans="2:7" x14ac:dyDescent="0.25">
      <c r="B79" s="3"/>
      <c r="C79" s="3"/>
      <c r="D79" s="24"/>
      <c r="E79" s="24"/>
      <c r="F79" s="25"/>
      <c r="G79" s="24"/>
    </row>
    <row r="80" spans="2:7" x14ac:dyDescent="0.25">
      <c r="B80" s="13" t="s">
        <v>73</v>
      </c>
      <c r="C80" s="3"/>
      <c r="D80" s="24"/>
      <c r="E80" s="24"/>
      <c r="F80" s="25"/>
      <c r="G80" s="24"/>
    </row>
    <row r="81" spans="2:7" x14ac:dyDescent="0.25">
      <c r="B81" s="3" t="s">
        <v>32</v>
      </c>
      <c r="C81" s="4" t="s">
        <v>36</v>
      </c>
      <c r="D81" s="24">
        <f>(E81/F81)*100</f>
        <v>450</v>
      </c>
      <c r="E81" s="24">
        <v>225</v>
      </c>
      <c r="F81" s="24">
        <v>50</v>
      </c>
      <c r="G81" s="24">
        <v>4</v>
      </c>
    </row>
    <row r="82" spans="2:7" x14ac:dyDescent="0.25">
      <c r="B82" s="3" t="s">
        <v>70</v>
      </c>
      <c r="C82" s="4" t="s">
        <v>36</v>
      </c>
      <c r="D82" s="8">
        <f>(E82/F82)*100</f>
        <v>428</v>
      </c>
      <c r="E82" s="8">
        <v>214</v>
      </c>
      <c r="F82" s="8">
        <v>50</v>
      </c>
      <c r="G82" s="8">
        <v>4</v>
      </c>
    </row>
    <row r="83" spans="2:7" x14ac:dyDescent="0.25">
      <c r="B83" s="3" t="s">
        <v>31</v>
      </c>
      <c r="C83" s="4" t="s">
        <v>36</v>
      </c>
      <c r="D83" s="8">
        <v>514</v>
      </c>
      <c r="E83" s="8">
        <f>(D83/100)*F83</f>
        <v>128.5</v>
      </c>
      <c r="F83" s="8">
        <v>25</v>
      </c>
      <c r="G83" s="8">
        <v>8</v>
      </c>
    </row>
    <row r="84" spans="2:7" x14ac:dyDescent="0.25">
      <c r="B84" s="20" t="s">
        <v>39</v>
      </c>
      <c r="C84" s="20" t="s">
        <v>46</v>
      </c>
      <c r="D84" s="8">
        <v>483</v>
      </c>
      <c r="E84" s="8">
        <f>(D84/100)*F84</f>
        <v>120.75</v>
      </c>
      <c r="F84" s="8">
        <v>25</v>
      </c>
      <c r="G84" s="8">
        <v>8</v>
      </c>
    </row>
    <row r="85" spans="2:7" x14ac:dyDescent="0.25">
      <c r="B85" s="18"/>
      <c r="C85" s="3"/>
      <c r="D85" s="8"/>
      <c r="E85" s="8"/>
      <c r="F85" s="8"/>
      <c r="G85" s="8"/>
    </row>
    <row r="86" spans="2:7" x14ac:dyDescent="0.25">
      <c r="B86" s="13" t="s">
        <v>72</v>
      </c>
      <c r="C86" s="3"/>
      <c r="D86" s="8"/>
      <c r="E86" s="8"/>
      <c r="F86" s="8"/>
      <c r="G86" s="8"/>
    </row>
    <row r="87" spans="2:7" x14ac:dyDescent="0.25">
      <c r="B87" s="20" t="s">
        <v>0</v>
      </c>
      <c r="C87" s="20" t="s">
        <v>71</v>
      </c>
      <c r="D87" s="8">
        <v>615</v>
      </c>
      <c r="E87" s="8">
        <f>(D87/100)*F87</f>
        <v>922.5</v>
      </c>
      <c r="F87" s="8">
        <v>150</v>
      </c>
      <c r="G87" s="8">
        <v>2</v>
      </c>
    </row>
    <row r="88" spans="2:7" x14ac:dyDescent="0.25">
      <c r="B88" s="20" t="s">
        <v>38</v>
      </c>
      <c r="C88" s="20" t="s">
        <v>43</v>
      </c>
      <c r="D88" s="8">
        <v>690</v>
      </c>
      <c r="E88" s="8">
        <f>(D88/100)*F88</f>
        <v>1035</v>
      </c>
      <c r="F88" s="9">
        <v>150</v>
      </c>
      <c r="G88" s="8">
        <v>2</v>
      </c>
    </row>
    <row r="89" spans="2:7" x14ac:dyDescent="0.25">
      <c r="B89" s="20" t="s">
        <v>37</v>
      </c>
      <c r="C89" s="20" t="s">
        <v>47</v>
      </c>
      <c r="D89" s="8">
        <v>430</v>
      </c>
      <c r="E89" s="8">
        <f>(D89/100)*F89</f>
        <v>559</v>
      </c>
      <c r="F89" s="9">
        <v>130</v>
      </c>
      <c r="G89" s="8">
        <v>2</v>
      </c>
    </row>
    <row r="90" spans="2:7" x14ac:dyDescent="0.25">
      <c r="B90" s="20" t="s">
        <v>12</v>
      </c>
      <c r="C90" s="20" t="s">
        <v>13</v>
      </c>
      <c r="D90" s="8">
        <v>595</v>
      </c>
      <c r="E90" s="8">
        <f>(D90/100)*F90</f>
        <v>595</v>
      </c>
      <c r="F90" s="9">
        <v>100</v>
      </c>
      <c r="G90" s="8">
        <v>2</v>
      </c>
    </row>
    <row r="91" spans="2:7" x14ac:dyDescent="0.25">
      <c r="B91" s="18"/>
      <c r="C91" s="3"/>
      <c r="D91" s="23"/>
      <c r="E91" s="8"/>
      <c r="F91" s="9"/>
      <c r="G91" s="8"/>
    </row>
    <row r="92" spans="2:7" x14ac:dyDescent="0.25">
      <c r="B92" s="13" t="s">
        <v>20</v>
      </c>
      <c r="C92" s="3"/>
      <c r="D92" s="22"/>
      <c r="E92" s="8"/>
      <c r="F92" s="9"/>
      <c r="G92" s="8"/>
    </row>
    <row r="93" spans="2:7" x14ac:dyDescent="0.25">
      <c r="B93" s="20" t="s">
        <v>29</v>
      </c>
      <c r="C93" s="20" t="s">
        <v>41</v>
      </c>
      <c r="D93" s="8">
        <v>368</v>
      </c>
      <c r="E93" s="8">
        <f>(D93/100)*F93</f>
        <v>176.64000000000001</v>
      </c>
      <c r="F93" s="9">
        <v>48</v>
      </c>
      <c r="G93" s="8">
        <v>1</v>
      </c>
    </row>
    <row r="94" spans="2:7" x14ac:dyDescent="0.25">
      <c r="B94" s="20" t="s">
        <v>57</v>
      </c>
      <c r="C94" s="3" t="s">
        <v>61</v>
      </c>
      <c r="D94" s="8">
        <v>205</v>
      </c>
      <c r="E94" s="8">
        <f>(D94/100)*F94</f>
        <v>20.5</v>
      </c>
      <c r="F94" s="9">
        <v>10</v>
      </c>
      <c r="G94" s="8">
        <v>3</v>
      </c>
    </row>
    <row r="95" spans="2:7" x14ac:dyDescent="0.25">
      <c r="B95" s="20" t="s">
        <v>26</v>
      </c>
      <c r="C95" s="3" t="s">
        <v>62</v>
      </c>
      <c r="D95" s="8">
        <v>0</v>
      </c>
      <c r="E95" s="8">
        <v>0</v>
      </c>
      <c r="F95" s="9">
        <v>2.5</v>
      </c>
      <c r="G95" s="8">
        <v>7</v>
      </c>
    </row>
    <row r="96" spans="2:7" ht="15.75" thickBot="1" x14ac:dyDescent="0.3">
      <c r="B96" s="3"/>
      <c r="C96" s="3"/>
      <c r="D96" s="8"/>
      <c r="E96" s="8"/>
      <c r="F96" s="8"/>
      <c r="G96" s="8"/>
    </row>
    <row r="97" spans="2:7" ht="15.75" thickBot="1" x14ac:dyDescent="0.3">
      <c r="B97" s="2" t="s">
        <v>22</v>
      </c>
      <c r="C97" s="2"/>
      <c r="D97" s="2" t="s">
        <v>10</v>
      </c>
      <c r="E97" s="2" t="s">
        <v>55</v>
      </c>
      <c r="F97" s="2" t="s">
        <v>3</v>
      </c>
      <c r="G97" s="2" t="s">
        <v>6</v>
      </c>
    </row>
    <row r="98" spans="2:7" ht="15.75" thickBot="1" x14ac:dyDescent="0.3">
      <c r="B98" s="2"/>
      <c r="C98" s="5" t="s">
        <v>54</v>
      </c>
      <c r="D98" s="11">
        <f>E98/(F98/100)</f>
        <v>472.08937688718089</v>
      </c>
      <c r="E98" s="11">
        <f>SUMPRODUCT(E59:E95,G59:G95)</f>
        <v>42995.54</v>
      </c>
      <c r="F98" s="2">
        <f>SUMPRODUCT(F59:F95,G59:G95)</f>
        <v>9107.5</v>
      </c>
      <c r="G98" s="10">
        <f>SUM(G59:G95)</f>
        <v>108</v>
      </c>
    </row>
    <row r="99" spans="2:7" ht="15.75" thickBot="1" x14ac:dyDescent="0.3">
      <c r="B99" s="2"/>
      <c r="C99" s="5" t="s">
        <v>52</v>
      </c>
      <c r="D99" s="11"/>
      <c r="E99" s="11">
        <f>E98/2</f>
        <v>21497.77</v>
      </c>
      <c r="F99" s="11">
        <f>F98/2</f>
        <v>4553.75</v>
      </c>
      <c r="G99" s="10"/>
    </row>
    <row r="100" spans="2:7" ht="15.75" thickBot="1" x14ac:dyDescent="0.3">
      <c r="B100" s="2"/>
      <c r="C100" s="5" t="s">
        <v>53</v>
      </c>
      <c r="D100" s="11"/>
      <c r="E100" s="11">
        <f>E99/8</f>
        <v>2687.2212500000001</v>
      </c>
      <c r="F100" s="11">
        <f>F99/8</f>
        <v>569.21875</v>
      </c>
      <c r="G100" s="10"/>
    </row>
    <row r="101" spans="2:7" x14ac:dyDescent="0.25">
      <c r="B101" s="3"/>
      <c r="C101" s="3"/>
      <c r="D101" s="8"/>
      <c r="E101" s="8"/>
      <c r="F101" s="8"/>
      <c r="G101" s="8"/>
    </row>
    <row r="102" spans="2:7" x14ac:dyDescent="0.25">
      <c r="B102" s="13" t="s">
        <v>21</v>
      </c>
      <c r="C102" s="3"/>
      <c r="D102" s="8"/>
      <c r="E102" s="8"/>
      <c r="F102" s="8"/>
      <c r="G102" s="8"/>
    </row>
    <row r="103" spans="2:7" x14ac:dyDescent="0.25">
      <c r="B103" s="6" t="s">
        <v>4</v>
      </c>
      <c r="C103" s="6" t="s">
        <v>56</v>
      </c>
      <c r="D103" s="7">
        <v>0</v>
      </c>
      <c r="E103" s="7">
        <v>0</v>
      </c>
      <c r="F103" s="7">
        <v>1000</v>
      </c>
      <c r="G103" s="7">
        <v>2</v>
      </c>
    </row>
    <row r="104" spans="2:7" ht="15.75" thickBot="1" x14ac:dyDescent="0.3">
      <c r="B104" s="3"/>
      <c r="C104" s="3"/>
      <c r="D104" s="8"/>
      <c r="E104" s="8"/>
      <c r="F104" s="8"/>
      <c r="G104" s="8"/>
    </row>
    <row r="105" spans="2:7" ht="15.75" thickBot="1" x14ac:dyDescent="0.3">
      <c r="B105" s="2" t="s">
        <v>23</v>
      </c>
      <c r="C105" s="5"/>
      <c r="D105" s="11"/>
      <c r="E105" s="11">
        <f>SUMPRODUCT(E103:E104,G103:G104)</f>
        <v>0</v>
      </c>
      <c r="F105" s="2">
        <f>SUMPRODUCT(F103:F104,G103:G104)</f>
        <v>2000</v>
      </c>
      <c r="G105" s="10">
        <f>SUM(G103:G104)</f>
        <v>2</v>
      </c>
    </row>
    <row r="106" spans="2:7" ht="15.75" thickBot="1" x14ac:dyDescent="0.3">
      <c r="B106" s="4"/>
      <c r="C106" s="4"/>
      <c r="D106" s="9"/>
      <c r="E106" s="9"/>
      <c r="F106" s="9"/>
      <c r="G106" s="9"/>
    </row>
    <row r="107" spans="2:7" ht="15.75" thickBot="1" x14ac:dyDescent="0.3">
      <c r="B107" s="2" t="s">
        <v>7</v>
      </c>
      <c r="C107" s="5"/>
      <c r="D107" s="11">
        <f>D98</f>
        <v>472.08937688718089</v>
      </c>
      <c r="E107" s="11">
        <f>E98+E105</f>
        <v>42995.54</v>
      </c>
      <c r="F107" s="11">
        <f>F105+F98</f>
        <v>11107.5</v>
      </c>
      <c r="G107" s="10">
        <f>SUM(G105,G98)</f>
        <v>110</v>
      </c>
    </row>
  </sheetData>
  <mergeCells count="2">
    <mergeCell ref="B57:G57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Noorwegen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Alderliesten</dc:creator>
  <cp:lastModifiedBy>Ralder</cp:lastModifiedBy>
  <dcterms:created xsi:type="dcterms:W3CDTF">2006-09-26T08:55:29Z</dcterms:created>
  <dcterms:modified xsi:type="dcterms:W3CDTF">2017-07-31T19:00:54Z</dcterms:modified>
</cp:coreProperties>
</file>